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10"/>
  <workbookPr filterPrivacy="1"/>
  <xr:revisionPtr revIDLastSave="0" documentId="13_ncr:1_{66412E22-6B05-E74F-BA1D-FE3EF2E8F065}" xr6:coauthVersionLast="47" xr6:coauthVersionMax="47" xr10:uidLastSave="{00000000-0000-0000-0000-000000000000}"/>
  <bookViews>
    <workbookView xWindow="0" yWindow="500" windowWidth="28800" windowHeight="17500" xr2:uid="{00000000-000D-0000-FFFF-FFFF00000000}"/>
  </bookViews>
  <sheets>
    <sheet name="puliti" sheetId="9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R38" i="9" l="1"/>
  <c r="R37" i="9"/>
  <c r="K44" i="9" l="1"/>
  <c r="J44" i="9"/>
  <c r="F44" i="9"/>
  <c r="E44" i="9"/>
  <c r="O44" i="9" s="1"/>
  <c r="P44" i="9" s="1"/>
  <c r="R44" i="9" s="1"/>
  <c r="K43" i="9"/>
  <c r="J43" i="9"/>
  <c r="O43" i="9" s="1"/>
  <c r="P43" i="9" s="1"/>
  <c r="R43" i="9" s="1"/>
  <c r="F43" i="9"/>
  <c r="E43" i="9"/>
  <c r="K42" i="9"/>
  <c r="J42" i="9"/>
  <c r="F42" i="9"/>
  <c r="E42" i="9"/>
  <c r="O42" i="9" s="1"/>
  <c r="P42" i="9" s="1"/>
  <c r="R42" i="9" s="1"/>
  <c r="K41" i="9"/>
  <c r="J41" i="9"/>
  <c r="F41" i="9"/>
  <c r="E41" i="9"/>
  <c r="K40" i="9"/>
  <c r="J40" i="9"/>
  <c r="F40" i="9"/>
  <c r="E40" i="9"/>
  <c r="O40" i="9" s="1"/>
  <c r="P40" i="9" s="1"/>
  <c r="R40" i="9" s="1"/>
  <c r="K36" i="9"/>
  <c r="J36" i="9"/>
  <c r="O36" i="9" s="1"/>
  <c r="P36" i="9" s="1"/>
  <c r="R36" i="9" s="1"/>
  <c r="F36" i="9"/>
  <c r="E36" i="9"/>
  <c r="K35" i="9"/>
  <c r="J35" i="9"/>
  <c r="F35" i="9"/>
  <c r="E35" i="9"/>
  <c r="O35" i="9" s="1"/>
  <c r="P35" i="9" s="1"/>
  <c r="K34" i="9"/>
  <c r="J34" i="9"/>
  <c r="F34" i="9"/>
  <c r="E34" i="9"/>
  <c r="K32" i="9"/>
  <c r="J32" i="9"/>
  <c r="F32" i="9"/>
  <c r="E32" i="9"/>
  <c r="K31" i="9"/>
  <c r="J31" i="9"/>
  <c r="F31" i="9"/>
  <c r="E31" i="9"/>
  <c r="K30" i="9"/>
  <c r="J30" i="9"/>
  <c r="F30" i="9"/>
  <c r="E30" i="9"/>
  <c r="K29" i="9"/>
  <c r="J29" i="9"/>
  <c r="F29" i="9"/>
  <c r="E29" i="9"/>
  <c r="K28" i="9"/>
  <c r="J28" i="9"/>
  <c r="F28" i="9"/>
  <c r="E28" i="9"/>
  <c r="K26" i="9"/>
  <c r="J26" i="9"/>
  <c r="F26" i="9"/>
  <c r="E26" i="9"/>
  <c r="K25" i="9"/>
  <c r="J25" i="9"/>
  <c r="F25" i="9"/>
  <c r="E25" i="9"/>
  <c r="K24" i="9"/>
  <c r="J24" i="9"/>
  <c r="F24" i="9"/>
  <c r="E24" i="9"/>
  <c r="K23" i="9"/>
  <c r="J23" i="9"/>
  <c r="F23" i="9"/>
  <c r="E23" i="9"/>
  <c r="K22" i="9"/>
  <c r="J22" i="9"/>
  <c r="F22" i="9"/>
  <c r="E22" i="9"/>
  <c r="K20" i="9"/>
  <c r="J20" i="9"/>
  <c r="F20" i="9"/>
  <c r="E20" i="9"/>
  <c r="O20" i="9" s="1"/>
  <c r="P20" i="9" s="1"/>
  <c r="R20" i="9" s="1"/>
  <c r="K19" i="9"/>
  <c r="J19" i="9"/>
  <c r="F19" i="9"/>
  <c r="E19" i="9"/>
  <c r="K18" i="9"/>
  <c r="J18" i="9"/>
  <c r="F18" i="9"/>
  <c r="E18" i="9"/>
  <c r="O18" i="9" s="1"/>
  <c r="P18" i="9" s="1"/>
  <c r="R18" i="9" s="1"/>
  <c r="K17" i="9"/>
  <c r="J17" i="9"/>
  <c r="F17" i="9"/>
  <c r="E17" i="9"/>
  <c r="K16" i="9"/>
  <c r="J16" i="9"/>
  <c r="F16" i="9"/>
  <c r="E16" i="9"/>
  <c r="O16" i="9" s="1"/>
  <c r="P16" i="9" s="1"/>
  <c r="R16" i="9" s="1"/>
  <c r="K13" i="9"/>
  <c r="J13" i="9"/>
  <c r="F13" i="9"/>
  <c r="E13" i="9"/>
  <c r="K12" i="9"/>
  <c r="J12" i="9"/>
  <c r="F12" i="9"/>
  <c r="E12" i="9"/>
  <c r="O12" i="9" s="1"/>
  <c r="P12" i="9" s="1"/>
  <c r="R12" i="9" s="1"/>
  <c r="K11" i="9"/>
  <c r="J11" i="9"/>
  <c r="O11" i="9" s="1"/>
  <c r="P11" i="9" s="1"/>
  <c r="R11" i="9" s="1"/>
  <c r="F11" i="9"/>
  <c r="E11" i="9"/>
  <c r="K10" i="9"/>
  <c r="J10" i="9"/>
  <c r="F10" i="9"/>
  <c r="E10" i="9"/>
  <c r="O10" i="9" s="1"/>
  <c r="P10" i="9" s="1"/>
  <c r="K8" i="9"/>
  <c r="J8" i="9"/>
  <c r="O8" i="9" s="1"/>
  <c r="P8" i="9" s="1"/>
  <c r="F8" i="9"/>
  <c r="E8" i="9"/>
  <c r="K7" i="9"/>
  <c r="J7" i="9"/>
  <c r="F7" i="9"/>
  <c r="E7" i="9"/>
  <c r="O7" i="9" s="1"/>
  <c r="P7" i="9" s="1"/>
  <c r="R7" i="9" s="1"/>
  <c r="K6" i="9"/>
  <c r="J6" i="9"/>
  <c r="F6" i="9"/>
  <c r="E6" i="9"/>
  <c r="K5" i="9"/>
  <c r="J5" i="9"/>
  <c r="F5" i="9"/>
  <c r="E5" i="9"/>
  <c r="K4" i="9"/>
  <c r="J4" i="9"/>
  <c r="L4" i="9" s="1"/>
  <c r="F4" i="9"/>
  <c r="E4" i="9"/>
  <c r="G4" i="9" s="1"/>
  <c r="O30" i="9" l="1"/>
  <c r="P30" i="9" s="1"/>
  <c r="R30" i="9" s="1"/>
  <c r="O17" i="9"/>
  <c r="P17" i="9" s="1"/>
  <c r="R17" i="9" s="1"/>
  <c r="O19" i="9"/>
  <c r="P19" i="9" s="1"/>
  <c r="R19" i="9" s="1"/>
  <c r="T16" i="9" s="1"/>
  <c r="O22" i="9"/>
  <c r="P22" i="9" s="1"/>
  <c r="R22" i="9" s="1"/>
  <c r="O24" i="9"/>
  <c r="P24" i="9" s="1"/>
  <c r="R24" i="9" s="1"/>
  <c r="O26" i="9"/>
  <c r="P26" i="9" s="1"/>
  <c r="R26" i="9" s="1"/>
  <c r="O29" i="9"/>
  <c r="P29" i="9" s="1"/>
  <c r="R29" i="9" s="1"/>
  <c r="O31" i="9"/>
  <c r="P31" i="9" s="1"/>
  <c r="R31" i="9" s="1"/>
  <c r="O34" i="9"/>
  <c r="P34" i="9" s="1"/>
  <c r="R34" i="9" s="1"/>
  <c r="O5" i="9"/>
  <c r="P5" i="9" s="1"/>
  <c r="R5" i="9" s="1"/>
  <c r="S34" i="9"/>
  <c r="O28" i="9"/>
  <c r="P28" i="9" s="1"/>
  <c r="R28" i="9" s="1"/>
  <c r="O41" i="9"/>
  <c r="P41" i="9" s="1"/>
  <c r="R41" i="9" s="1"/>
  <c r="T40" i="9" s="1"/>
  <c r="O6" i="9"/>
  <c r="P6" i="9" s="1"/>
  <c r="R6" i="9" s="1"/>
  <c r="O25" i="9"/>
  <c r="P25" i="9" s="1"/>
  <c r="R25" i="9" s="1"/>
  <c r="O13" i="9"/>
  <c r="P13" i="9" s="1"/>
  <c r="R13" i="9" s="1"/>
  <c r="T10" i="9" s="1"/>
  <c r="O23" i="9"/>
  <c r="P23" i="9" s="1"/>
  <c r="R23" i="9" s="1"/>
  <c r="S16" i="9"/>
  <c r="T34" i="9"/>
  <c r="O4" i="9"/>
  <c r="O32" i="9"/>
  <c r="P32" i="9" s="1"/>
  <c r="R32" i="9" s="1"/>
  <c r="S10" i="9" l="1"/>
  <c r="S40" i="9"/>
  <c r="S22" i="9"/>
  <c r="T28" i="9"/>
  <c r="P4" i="9"/>
  <c r="R4" i="9" s="1"/>
  <c r="T22" i="9"/>
  <c r="S28" i="9"/>
  <c r="S4" i="9" l="1"/>
  <c r="T4" i="9"/>
</calcChain>
</file>

<file path=xl/sharedStrings.xml><?xml version="1.0" encoding="utf-8"?>
<sst xmlns="http://schemas.openxmlformats.org/spreadsheetml/2006/main" count="88" uniqueCount="49">
  <si>
    <t>SAMPLE</t>
  </si>
  <si>
    <t>BIANCO</t>
  </si>
  <si>
    <t>(B-mis)/B</t>
  </si>
  <si>
    <t>1° REPLICA</t>
  </si>
  <si>
    <t>2° REPLICA</t>
  </si>
  <si>
    <t xml:space="preserve">MEDIA </t>
  </si>
  <si>
    <t>U SOD/mL</t>
  </si>
  <si>
    <t>U SOD/mg proteine</t>
  </si>
  <si>
    <t>mg proteine</t>
  </si>
  <si>
    <t>CALCOLI</t>
  </si>
  <si>
    <t>1 CT 5gg</t>
  </si>
  <si>
    <t>2 Ct 5gg</t>
  </si>
  <si>
    <t>3 CT 5gg</t>
  </si>
  <si>
    <t>4 CT 5gg</t>
  </si>
  <si>
    <t>5 CT 5gg</t>
  </si>
  <si>
    <t xml:space="preserve">3 T0 </t>
  </si>
  <si>
    <t xml:space="preserve">% inibizione </t>
  </si>
  <si>
    <t>1 T+1</t>
  </si>
  <si>
    <t>2 T+1</t>
  </si>
  <si>
    <t>3 T+1</t>
  </si>
  <si>
    <t>4 T+1</t>
  </si>
  <si>
    <t>5 T+1</t>
  </si>
  <si>
    <t>campione</t>
  </si>
  <si>
    <t xml:space="preserve">1 T+2 </t>
  </si>
  <si>
    <t xml:space="preserve">2 T+2 </t>
  </si>
  <si>
    <t xml:space="preserve">3 T+2 </t>
  </si>
  <si>
    <t xml:space="preserve">4 T+2 </t>
  </si>
  <si>
    <t xml:space="preserve">5 T+2 </t>
  </si>
  <si>
    <t xml:space="preserve">1 T0 </t>
  </si>
  <si>
    <t xml:space="preserve">2 T0 </t>
  </si>
  <si>
    <t xml:space="preserve">4 T0 </t>
  </si>
  <si>
    <t xml:space="preserve">5 T0 </t>
  </si>
  <si>
    <t>1 T+3</t>
  </si>
  <si>
    <t>2 T+3</t>
  </si>
  <si>
    <t>3 T+3</t>
  </si>
  <si>
    <t>4 T+3</t>
  </si>
  <si>
    <t>5 T+3</t>
  </si>
  <si>
    <t>1 CT 10gg</t>
  </si>
  <si>
    <t>2 CT 10gg</t>
  </si>
  <si>
    <t>3 CT 10gg</t>
  </si>
  <si>
    <t>4 CT 10gg</t>
  </si>
  <si>
    <t>5 CT 10gg</t>
  </si>
  <si>
    <t>1 CT 15gg</t>
  </si>
  <si>
    <t>2 CT 15gg</t>
  </si>
  <si>
    <t>3 CT 15gg</t>
  </si>
  <si>
    <t>4 CT 15gg</t>
  </si>
  <si>
    <t>5 CT 15gg</t>
  </si>
  <si>
    <t>MEDIA x GRUPPO</t>
  </si>
  <si>
    <t>DEV. ST. x GRUPPO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</si>
</sst>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"/>
  </numFmts>
  <fonts count="5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 diagonalDown="1">
      <left/>
      <right/>
      <top/>
      <bottom/>
      <diagonal style="thin">
        <color auto="1"/>
      </diagonal>
    </border>
  </borders>
  <cellStyleXfs count="1">
    <xf numFmtId="0" fontId="0" fillId="0" borderId="0"/>
  </cellStyleXfs>
  <cellXfs count="25">
    <xf numFmtId="0" fontId="0" fillId="0" borderId="0" xfId="0"/>
    <xf numFmtId="0" fontId="1" fillId="0" borderId="3" xfId="0" applyFont="1" applyBorder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165" fontId="0" fillId="0" borderId="0" xfId="0" applyNumberFormat="1" applyAlignment="1">
      <alignment horizontal="center" vertical="center"/>
    </xf>
    <xf numFmtId="0" fontId="2" fillId="0" borderId="0" xfId="0" applyFont="1" applyAlignment="1">
      <alignment horizontal="center"/>
    </xf>
    <xf numFmtId="2" fontId="0" fillId="0" borderId="0" xfId="0" applyNumberFormat="1" applyAlignment="1">
      <alignment horizontal="center"/>
    </xf>
    <xf numFmtId="2" fontId="0" fillId="0" borderId="0" xfId="0" quotePrefix="1" applyNumberFormat="1" applyAlignment="1">
      <alignment horizontal="center"/>
    </xf>
    <xf numFmtId="165" fontId="0" fillId="0" borderId="0" xfId="0" applyNumberFormat="1" applyAlignment="1">
      <alignment horizontal="center"/>
    </xf>
    <xf numFmtId="0" fontId="0" fillId="0" borderId="4" xfId="0" applyBorder="1" applyAlignment="1">
      <alignment horizontal="center"/>
    </xf>
    <xf numFmtId="164" fontId="0" fillId="0" borderId="4" xfId="0" applyNumberFormat="1" applyBorder="1" applyAlignment="1">
      <alignment horizontal="center" vertical="center"/>
    </xf>
    <xf numFmtId="165" fontId="0" fillId="0" borderId="4" xfId="0" applyNumberFormat="1" applyBorder="1" applyAlignment="1">
      <alignment horizontal="center" vertical="center"/>
    </xf>
    <xf numFmtId="2" fontId="0" fillId="0" borderId="4" xfId="0" applyNumberForma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164" fontId="4" fillId="0" borderId="0" xfId="0" applyNumberFormat="1" applyFont="1"/>
    <xf numFmtId="2" fontId="0" fillId="0" borderId="0" xfId="0" applyNumberFormat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/>
    </xf>
  </cellXfs>
  <cellStyles count="1">
    <cellStyle name="Normale" xfId="0" builtinId="0"/>
  </cellStyles>
  <dxfs count="10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colors>
    <mruColors>
      <color rgb="FF66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22</xdr:col>
      <xdr:colOff>443423</xdr:colOff>
      <xdr:row>16</xdr:row>
      <xdr:rowOff>51262</xdr:rowOff>
    </xdr:from>
    <xdr:to>
      <xdr:col>23</xdr:col>
      <xdr:colOff>142779</xdr:colOff>
      <xdr:row>17</xdr:row>
      <xdr:rowOff>51261</xdr:rowOff>
    </xdr:to>
    <xdr:sp macro="" textlink="">
      <xdr:nvSpPr>
        <xdr:cNvPr id="8" name="CasellaDiTesto 7">
          <a:extLst>
            <a:ext uri="{FF2B5EF4-FFF2-40B4-BE49-F238E27FC236}">
              <a16:creationId xmlns:a16="http://schemas.microsoft.com/office/drawing/2014/main" id="{7AD536A3-ED62-4248-8620-ABBCF6656236}"/>
            </a:ext>
          </a:extLst>
        </xdr:cNvPr>
        <xdr:cNvSpPr txBox="1"/>
      </xdr:nvSpPr>
      <xdr:spPr>
        <a:xfrm>
          <a:off x="31818196" y="3293610"/>
          <a:ext cx="372841" cy="20204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endParaRPr lang="it-IT" sz="1100"/>
        </a:p>
      </xdr:txBody>
    </xdr:sp>
    <xdr:clientData/>
  </xdr:twoCellAnchor>
  <xdr:twoCellAnchor>
    <xdr:from>
      <xdr:col>22</xdr:col>
      <xdr:colOff>525242</xdr:colOff>
      <xdr:row>18</xdr:row>
      <xdr:rowOff>173722</xdr:rowOff>
    </xdr:from>
    <xdr:to>
      <xdr:col>23</xdr:col>
      <xdr:colOff>224598</xdr:colOff>
      <xdr:row>19</xdr:row>
      <xdr:rowOff>173721</xdr:rowOff>
    </xdr:to>
    <xdr:sp macro="" textlink="">
      <xdr:nvSpPr>
        <xdr:cNvPr id="12" name="CasellaDiTesto 11">
          <a:extLst>
            <a:ext uri="{FF2B5EF4-FFF2-40B4-BE49-F238E27FC236}">
              <a16:creationId xmlns:a16="http://schemas.microsoft.com/office/drawing/2014/main" id="{31FF60C5-0AB5-6848-8342-310F7424DD90}"/>
            </a:ext>
          </a:extLst>
        </xdr:cNvPr>
        <xdr:cNvSpPr txBox="1"/>
      </xdr:nvSpPr>
      <xdr:spPr>
        <a:xfrm>
          <a:off x="31900015" y="3820161"/>
          <a:ext cx="372841" cy="20204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endParaRPr lang="it-IT" sz="1100"/>
        </a:p>
      </xdr:txBody>
    </xdr:sp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B65008-74DA-A844-9437-D594ED6E720D}">
  <dimension ref="B2:V44"/>
  <sheetViews>
    <sheetView tabSelected="1" topLeftCell="C1" zoomScale="90" workbookViewId="0">
      <selection activeCell="O50" sqref="N50:R50"/>
    </sheetView>
  </sheetViews>
  <sheetFormatPr baseColWidth="10" defaultColWidth="8.83203125" defaultRowHeight="15" x14ac:dyDescent="0.2"/>
  <cols>
    <col min="1" max="4" width="8.83203125" style="3"/>
    <col min="5" max="5" width="9.6640625" style="4" bestFit="1" customWidth="1"/>
    <col min="6" max="6" width="12.6640625" style="4" customWidth="1"/>
    <col min="7" max="7" width="10.33203125" style="4" customWidth="1"/>
    <col min="8" max="9" width="8.83203125" style="3"/>
    <col min="10" max="10" width="9.6640625" style="3" bestFit="1" customWidth="1"/>
    <col min="11" max="11" width="13.5" style="3" customWidth="1"/>
    <col min="12" max="12" width="11.83203125" style="3" customWidth="1"/>
    <col min="13" max="13" width="21" style="3" customWidth="1"/>
    <col min="14" max="14" width="9.83203125" style="3" customWidth="1"/>
    <col min="15" max="15" width="12.5" style="3" customWidth="1"/>
    <col min="16" max="16" width="12.33203125" style="3" customWidth="1"/>
    <col min="17" max="17" width="13.1640625" style="3" customWidth="1"/>
    <col min="18" max="18" width="20.83203125" style="3" customWidth="1"/>
    <col min="19" max="19" width="18.1640625" style="3" bestFit="1" customWidth="1"/>
    <col min="20" max="20" width="17.5" style="3" bestFit="1" customWidth="1"/>
    <col min="21" max="21" width="9.1640625" style="3" customWidth="1"/>
    <col min="22" max="22" width="12.6640625" style="3" bestFit="1" customWidth="1"/>
    <col min="23" max="16384" width="8.83203125" style="3"/>
  </cols>
  <sheetData>
    <row r="2" spans="2:22" ht="17" thickBot="1" x14ac:dyDescent="0.25">
      <c r="B2" s="22" t="s">
        <v>3</v>
      </c>
      <c r="C2" s="22"/>
      <c r="D2" s="22"/>
      <c r="E2" s="22"/>
      <c r="F2" s="22"/>
      <c r="G2" s="6"/>
      <c r="H2" s="22" t="s">
        <v>4</v>
      </c>
      <c r="I2" s="22"/>
      <c r="J2" s="22"/>
      <c r="K2" s="22"/>
      <c r="L2" s="6"/>
      <c r="M2" s="6"/>
      <c r="N2" s="6"/>
      <c r="O2" s="22" t="s">
        <v>9</v>
      </c>
      <c r="P2" s="23"/>
      <c r="Q2" s="23"/>
      <c r="R2" s="23"/>
      <c r="S2" s="24" t="s">
        <v>7</v>
      </c>
      <c r="T2" s="24"/>
      <c r="V2" s="6"/>
    </row>
    <row r="3" spans="2:22" ht="17" thickBot="1" x14ac:dyDescent="0.25">
      <c r="B3" s="6" t="s">
        <v>0</v>
      </c>
      <c r="C3" s="6" t="s">
        <v>1</v>
      </c>
      <c r="D3" s="6" t="s">
        <v>22</v>
      </c>
      <c r="E3" s="7" t="s">
        <v>2</v>
      </c>
      <c r="F3" s="7" t="s">
        <v>16</v>
      </c>
      <c r="G3" s="7"/>
      <c r="H3" s="6" t="s">
        <v>1</v>
      </c>
      <c r="I3" s="6" t="s">
        <v>22</v>
      </c>
      <c r="J3" s="6" t="s">
        <v>2</v>
      </c>
      <c r="K3" s="7" t="s">
        <v>16</v>
      </c>
      <c r="L3" s="7"/>
      <c r="M3" s="6"/>
      <c r="N3" s="6"/>
      <c r="O3" s="6" t="s">
        <v>5</v>
      </c>
      <c r="P3" s="6" t="s">
        <v>6</v>
      </c>
      <c r="Q3" s="6" t="s">
        <v>8</v>
      </c>
      <c r="R3" s="6" t="s">
        <v>7</v>
      </c>
      <c r="S3" s="1" t="s">
        <v>47</v>
      </c>
      <c r="T3" s="1" t="s">
        <v>48</v>
      </c>
      <c r="V3" s="6"/>
    </row>
    <row r="4" spans="2:22" ht="16" x14ac:dyDescent="0.2">
      <c r="B4" s="6" t="s">
        <v>10</v>
      </c>
      <c r="C4" s="4">
        <v>3.7999999999999999E-2</v>
      </c>
      <c r="D4" s="2">
        <v>2.3E-2</v>
      </c>
      <c r="E4" s="2">
        <f>(C4-D4)/C4</f>
        <v>0.39473684210526316</v>
      </c>
      <c r="F4" s="2">
        <f>100-(D4/C4*100)</f>
        <v>39.473684210526315</v>
      </c>
      <c r="G4" s="13">
        <f>(E4/0.5)*(1/0.0025)</f>
        <v>315.78947368421052</v>
      </c>
      <c r="H4" s="2">
        <v>4.1000000000000002E-2</v>
      </c>
      <c r="I4" s="2">
        <v>2.5999999999999999E-2</v>
      </c>
      <c r="J4" s="2">
        <f>(H4-I4)/H4</f>
        <v>0.36585365853658541</v>
      </c>
      <c r="K4" s="2">
        <f>100-(I4/H4*100)</f>
        <v>36.585365853658544</v>
      </c>
      <c r="L4" s="13">
        <f>(J4/0.5)*(1/0.0025)</f>
        <v>292.68292682926835</v>
      </c>
      <c r="M4" s="5"/>
      <c r="N4" s="6" t="s">
        <v>10</v>
      </c>
      <c r="O4" s="4">
        <f>AVERAGE(E4,J4)</f>
        <v>0.38029525032092426</v>
      </c>
      <c r="P4" s="11">
        <f>(O4/0.5)*(1/0.0025)</f>
        <v>304.23620025673938</v>
      </c>
      <c r="Q4" s="19">
        <v>9.3829999999999991</v>
      </c>
      <c r="R4" s="11">
        <f>P4/Q4</f>
        <v>32.424192716267655</v>
      </c>
      <c r="S4" s="21">
        <f>AVERAGE(R4:R8)</f>
        <v>31.729339137333724</v>
      </c>
      <c r="T4" s="21">
        <f>STDEV(R4:R8)</f>
        <v>2.24275405155556</v>
      </c>
      <c r="V4" s="2"/>
    </row>
    <row r="5" spans="2:22" ht="16" x14ac:dyDescent="0.2">
      <c r="B5" s="6" t="s">
        <v>11</v>
      </c>
      <c r="C5" s="2">
        <v>3.7999999999999999E-2</v>
      </c>
      <c r="D5" s="2">
        <v>0.02</v>
      </c>
      <c r="E5" s="2">
        <f t="shared" ref="E5:E13" si="0">(C5-D5)/C5</f>
        <v>0.47368421052631576</v>
      </c>
      <c r="F5" s="2">
        <f t="shared" ref="F5:F32" si="1">100-(D5/C5*100)</f>
        <v>47.368421052631582</v>
      </c>
      <c r="G5" s="2"/>
      <c r="H5" s="2">
        <v>0.04</v>
      </c>
      <c r="I5" s="2">
        <v>0.02</v>
      </c>
      <c r="J5" s="2">
        <f t="shared" ref="J5:J36" si="2">(H5-I5)/H5</f>
        <v>0.5</v>
      </c>
      <c r="K5" s="2">
        <f t="shared" ref="K5:K13" si="3">100-(I5/H5*100)</f>
        <v>50</v>
      </c>
      <c r="L5" s="2"/>
      <c r="M5" s="5"/>
      <c r="N5" s="6" t="s">
        <v>11</v>
      </c>
      <c r="O5" s="4">
        <f>AVERAGE(E5,J5)</f>
        <v>0.48684210526315785</v>
      </c>
      <c r="P5" s="11">
        <f t="shared" ref="P5:P8" si="4">(O5/0.5)*(1/0.0025)</f>
        <v>389.4736842105263</v>
      </c>
      <c r="Q5" s="19">
        <v>13.17</v>
      </c>
      <c r="R5" s="11">
        <f t="shared" ref="R5:R44" si="5">P5/Q5</f>
        <v>29.572793030412019</v>
      </c>
      <c r="S5" s="20"/>
      <c r="T5" s="20"/>
    </row>
    <row r="6" spans="2:22" ht="16" x14ac:dyDescent="0.2">
      <c r="B6" s="6" t="s">
        <v>12</v>
      </c>
      <c r="C6" s="2">
        <v>4.3999999999999997E-2</v>
      </c>
      <c r="D6" s="2">
        <v>2.4E-2</v>
      </c>
      <c r="E6" s="2">
        <f t="shared" si="0"/>
        <v>0.45454545454545447</v>
      </c>
      <c r="F6" s="2">
        <f t="shared" si="1"/>
        <v>45.454545454545446</v>
      </c>
      <c r="G6" s="2"/>
      <c r="H6" s="3">
        <v>3.6999999999999998E-2</v>
      </c>
      <c r="I6" s="2">
        <v>2.1999999999999999E-2</v>
      </c>
      <c r="J6" s="2">
        <f t="shared" si="2"/>
        <v>0.40540540540540543</v>
      </c>
      <c r="K6" s="2">
        <f t="shared" si="3"/>
        <v>40.54054054054054</v>
      </c>
      <c r="L6" s="2"/>
      <c r="M6" s="5"/>
      <c r="N6" s="6" t="s">
        <v>12</v>
      </c>
      <c r="O6" s="4">
        <f>AVERAGE(E6,J6)</f>
        <v>0.42997542997542992</v>
      </c>
      <c r="P6" s="11">
        <f t="shared" si="4"/>
        <v>343.98034398034395</v>
      </c>
      <c r="Q6" s="19">
        <v>11.333</v>
      </c>
      <c r="R6" s="11">
        <f t="shared" si="5"/>
        <v>30.352099530604779</v>
      </c>
      <c r="S6" s="20"/>
      <c r="T6" s="20"/>
    </row>
    <row r="7" spans="2:22" ht="16" x14ac:dyDescent="0.2">
      <c r="B7" s="6" t="s">
        <v>13</v>
      </c>
      <c r="C7" s="2">
        <v>4.2999999999999997E-2</v>
      </c>
      <c r="D7" s="2">
        <v>1.7999999999999999E-2</v>
      </c>
      <c r="E7" s="2">
        <f t="shared" si="0"/>
        <v>0.58139534883720934</v>
      </c>
      <c r="F7" s="2">
        <f t="shared" si="1"/>
        <v>58.139534883720927</v>
      </c>
      <c r="G7" s="2"/>
      <c r="H7" s="3">
        <v>3.6999999999999998E-2</v>
      </c>
      <c r="I7" s="2">
        <v>1.6E-2</v>
      </c>
      <c r="J7" s="2">
        <f t="shared" si="2"/>
        <v>0.56756756756756754</v>
      </c>
      <c r="K7" s="2">
        <f t="shared" si="3"/>
        <v>56.756756756756758</v>
      </c>
      <c r="L7" s="2"/>
      <c r="M7" s="5"/>
      <c r="N7" s="6" t="s">
        <v>13</v>
      </c>
      <c r="O7" s="4">
        <f>AVERAGE(E7,J7)</f>
        <v>0.5744814582023885</v>
      </c>
      <c r="P7" s="11">
        <f t="shared" si="4"/>
        <v>459.5851665619108</v>
      </c>
      <c r="Q7" s="19">
        <v>13.295</v>
      </c>
      <c r="R7" s="11">
        <f t="shared" si="5"/>
        <v>34.568271272050453</v>
      </c>
      <c r="S7" s="20"/>
      <c r="T7" s="20"/>
    </row>
    <row r="8" spans="2:22" ht="16" x14ac:dyDescent="0.2">
      <c r="B8" s="6" t="s">
        <v>14</v>
      </c>
      <c r="C8" s="2">
        <v>4.1000000000000002E-2</v>
      </c>
      <c r="D8" s="2">
        <v>1.2E-2</v>
      </c>
      <c r="E8" s="2">
        <f t="shared" si="0"/>
        <v>0.70731707317073167</v>
      </c>
      <c r="F8" s="2">
        <f t="shared" si="1"/>
        <v>70.731707317073173</v>
      </c>
      <c r="G8" s="2"/>
      <c r="H8" s="3">
        <v>0.04</v>
      </c>
      <c r="I8" s="2">
        <v>1.2999999999999999E-2</v>
      </c>
      <c r="J8" s="2">
        <f t="shared" si="2"/>
        <v>0.67500000000000004</v>
      </c>
      <c r="K8" s="2">
        <f t="shared" si="3"/>
        <v>67.5</v>
      </c>
      <c r="L8" s="2"/>
      <c r="M8" s="5"/>
      <c r="N8" s="6" t="s">
        <v>14</v>
      </c>
      <c r="O8" s="4">
        <f>AVERAGE(E8,J8)</f>
        <v>0.69115853658536586</v>
      </c>
      <c r="P8" s="11">
        <f t="shared" si="4"/>
        <v>552.92682926829264</v>
      </c>
      <c r="Q8" s="19">
        <v>11.744999999999999</v>
      </c>
      <c r="R8" s="11"/>
      <c r="S8" s="20"/>
      <c r="T8" s="20"/>
    </row>
    <row r="9" spans="2:22" ht="16" x14ac:dyDescent="0.2">
      <c r="B9" s="6"/>
      <c r="C9" s="5"/>
      <c r="D9" s="5"/>
      <c r="E9" s="2"/>
      <c r="F9" s="2"/>
      <c r="G9" s="2"/>
      <c r="J9" s="2"/>
      <c r="K9" s="2"/>
      <c r="L9" s="2"/>
      <c r="M9" s="5"/>
      <c r="N9" s="5"/>
      <c r="R9" s="11"/>
      <c r="V9"/>
    </row>
    <row r="10" spans="2:22" ht="16" x14ac:dyDescent="0.2">
      <c r="B10" s="6" t="s">
        <v>28</v>
      </c>
      <c r="C10" s="5">
        <v>4.5999999999999999E-2</v>
      </c>
      <c r="D10" s="5">
        <v>2.9000000000000001E-2</v>
      </c>
      <c r="E10" s="2">
        <f t="shared" si="0"/>
        <v>0.36956521739130432</v>
      </c>
      <c r="F10" s="2">
        <f t="shared" si="1"/>
        <v>36.95652173913043</v>
      </c>
      <c r="G10" s="2"/>
      <c r="H10" s="3">
        <v>0.04</v>
      </c>
      <c r="I10" s="3">
        <v>2.5000000000000001E-2</v>
      </c>
      <c r="J10" s="2">
        <f t="shared" si="2"/>
        <v>0.375</v>
      </c>
      <c r="K10" s="2">
        <f t="shared" si="3"/>
        <v>37.5</v>
      </c>
      <c r="L10" s="2"/>
      <c r="M10" s="5"/>
      <c r="N10" s="6" t="s">
        <v>28</v>
      </c>
      <c r="O10" s="4">
        <f>AVERAGE(E10,J10)</f>
        <v>0.37228260869565216</v>
      </c>
      <c r="P10" s="11">
        <f>(O10/0.5)*(1/0.0025)</f>
        <v>297.82608695652175</v>
      </c>
      <c r="Q10" s="19">
        <v>6.57</v>
      </c>
      <c r="R10" s="11"/>
      <c r="S10" s="20">
        <f>AVERAGE(R10:R13)</f>
        <v>31.606571387312869</v>
      </c>
      <c r="T10" s="20">
        <f>STDEV(R10:R14)</f>
        <v>7.548377034523754</v>
      </c>
    </row>
    <row r="11" spans="2:22" ht="16" x14ac:dyDescent="0.2">
      <c r="B11" s="6" t="s">
        <v>29</v>
      </c>
      <c r="C11" s="2">
        <v>4.5999999999999999E-2</v>
      </c>
      <c r="D11" s="2">
        <v>2.5999999999999999E-2</v>
      </c>
      <c r="E11" s="2">
        <f t="shared" si="0"/>
        <v>0.43478260869565222</v>
      </c>
      <c r="F11" s="2">
        <f t="shared" si="1"/>
        <v>43.478260869565219</v>
      </c>
      <c r="G11" s="2"/>
      <c r="H11" s="3">
        <v>0.04</v>
      </c>
      <c r="I11" s="3">
        <v>0.02</v>
      </c>
      <c r="J11" s="2">
        <f t="shared" si="2"/>
        <v>0.5</v>
      </c>
      <c r="K11" s="2">
        <f t="shared" si="3"/>
        <v>50</v>
      </c>
      <c r="L11" s="2"/>
      <c r="M11" s="5"/>
      <c r="N11" s="6" t="s">
        <v>29</v>
      </c>
      <c r="O11" s="4">
        <f>AVERAGE(E11,J11)</f>
        <v>0.46739130434782611</v>
      </c>
      <c r="P11" s="11">
        <f t="shared" ref="P11:P13" si="6">(O11/0.5)*(1/0.0025)</f>
        <v>373.91304347826087</v>
      </c>
      <c r="Q11" s="19">
        <v>9.4450000000000003</v>
      </c>
      <c r="R11" s="11">
        <f>P11/Q11</f>
        <v>39.58846410569199</v>
      </c>
      <c r="S11" s="20"/>
      <c r="T11" s="20"/>
    </row>
    <row r="12" spans="2:22" ht="16" x14ac:dyDescent="0.2">
      <c r="B12" s="6" t="s">
        <v>15</v>
      </c>
      <c r="C12" s="5">
        <v>4.9000000000000002E-2</v>
      </c>
      <c r="D12" s="5">
        <v>2.8000000000000001E-2</v>
      </c>
      <c r="E12" s="2">
        <f t="shared" si="0"/>
        <v>0.4285714285714286</v>
      </c>
      <c r="F12" s="2">
        <f t="shared" si="1"/>
        <v>42.857142857142861</v>
      </c>
      <c r="G12" s="2"/>
      <c r="H12" s="3">
        <v>4.8000000000000001E-2</v>
      </c>
      <c r="I12" s="5">
        <v>2.5000000000000001E-2</v>
      </c>
      <c r="J12" s="2">
        <f t="shared" si="2"/>
        <v>0.47916666666666663</v>
      </c>
      <c r="K12" s="2">
        <f t="shared" si="3"/>
        <v>47.916666666666664</v>
      </c>
      <c r="L12" s="2"/>
      <c r="M12" s="5"/>
      <c r="N12" s="6" t="s">
        <v>15</v>
      </c>
      <c r="O12" s="4">
        <f>AVERAGE(E12,J12)</f>
        <v>0.45386904761904762</v>
      </c>
      <c r="P12" s="11">
        <f t="shared" si="6"/>
        <v>363.09523809523807</v>
      </c>
      <c r="Q12" s="19">
        <v>14.77</v>
      </c>
      <c r="R12" s="11">
        <f t="shared" si="5"/>
        <v>24.58329303285295</v>
      </c>
      <c r="S12" s="20"/>
      <c r="T12" s="20"/>
    </row>
    <row r="13" spans="2:22" ht="16" x14ac:dyDescent="0.2">
      <c r="B13" s="6" t="s">
        <v>30</v>
      </c>
      <c r="C13" s="3">
        <v>4.7E-2</v>
      </c>
      <c r="D13" s="3">
        <v>2.7E-2</v>
      </c>
      <c r="E13" s="2">
        <f t="shared" si="0"/>
        <v>0.42553191489361702</v>
      </c>
      <c r="F13" s="2">
        <f t="shared" si="1"/>
        <v>42.553191489361708</v>
      </c>
      <c r="G13" s="2"/>
      <c r="H13" s="3">
        <v>4.8000000000000001E-2</v>
      </c>
      <c r="I13" s="3">
        <v>2.9000000000000001E-2</v>
      </c>
      <c r="J13" s="2">
        <f t="shared" si="2"/>
        <v>0.39583333333333331</v>
      </c>
      <c r="K13" s="2">
        <f t="shared" si="3"/>
        <v>39.583333333333336</v>
      </c>
      <c r="L13" s="2"/>
      <c r="M13" s="5"/>
      <c r="N13" s="6" t="s">
        <v>30</v>
      </c>
      <c r="O13" s="4">
        <f>AVERAGE(E13,J13)</f>
        <v>0.41068262411347517</v>
      </c>
      <c r="P13" s="11">
        <f t="shared" si="6"/>
        <v>328.54609929078015</v>
      </c>
      <c r="Q13" s="19">
        <v>10.72</v>
      </c>
      <c r="R13" s="11">
        <f t="shared" si="5"/>
        <v>30.647957023393669</v>
      </c>
      <c r="S13" s="20"/>
      <c r="T13" s="20"/>
    </row>
    <row r="14" spans="2:22" ht="16" x14ac:dyDescent="0.2">
      <c r="B14" s="6" t="s">
        <v>31</v>
      </c>
      <c r="C14" s="18"/>
      <c r="D14" s="18"/>
      <c r="E14" s="15"/>
      <c r="F14" s="15"/>
      <c r="G14" s="15"/>
      <c r="H14" s="14"/>
      <c r="I14" s="14"/>
      <c r="J14" s="15"/>
      <c r="K14" s="15"/>
      <c r="L14" s="15"/>
      <c r="M14" s="5"/>
      <c r="N14" s="5"/>
      <c r="R14" s="11"/>
    </row>
    <row r="15" spans="2:22" ht="16" x14ac:dyDescent="0.2">
      <c r="B15" s="6"/>
      <c r="C15" s="5"/>
      <c r="D15" s="5"/>
      <c r="E15" s="2"/>
      <c r="F15" s="2"/>
      <c r="G15" s="2"/>
      <c r="J15" s="2"/>
      <c r="K15" s="2"/>
      <c r="L15" s="2"/>
      <c r="M15" s="5"/>
      <c r="N15" s="5"/>
      <c r="R15" s="11"/>
    </row>
    <row r="16" spans="2:22" ht="16" x14ac:dyDescent="0.2">
      <c r="B16" s="6" t="s">
        <v>17</v>
      </c>
      <c r="C16" s="2">
        <v>3.6999999999999998E-2</v>
      </c>
      <c r="D16" s="2">
        <v>0.02</v>
      </c>
      <c r="E16" s="2">
        <f>(C16-D16)/C16</f>
        <v>0.45945945945945943</v>
      </c>
      <c r="F16" s="9">
        <f t="shared" si="1"/>
        <v>45.945945945945944</v>
      </c>
      <c r="G16" s="9"/>
      <c r="H16" s="3">
        <v>3.2000000000000001E-2</v>
      </c>
      <c r="I16" s="3">
        <v>1.4999999999999999E-2</v>
      </c>
      <c r="J16" s="2">
        <f t="shared" si="2"/>
        <v>0.53125</v>
      </c>
      <c r="K16" s="9">
        <f t="shared" ref="K16:K32" si="7">100-(I16/H16*100)</f>
        <v>53.125</v>
      </c>
      <c r="L16" s="9"/>
      <c r="M16" s="5"/>
      <c r="N16" s="6" t="s">
        <v>17</v>
      </c>
      <c r="O16" s="4">
        <f>AVERAGE(E16,J16)</f>
        <v>0.49535472972972971</v>
      </c>
      <c r="P16" s="11">
        <f>(O16/0.5)*(1/0.0025)</f>
        <v>396.28378378378375</v>
      </c>
      <c r="Q16" s="19">
        <v>15.208</v>
      </c>
      <c r="R16" s="11">
        <f t="shared" si="5"/>
        <v>26.057587045225127</v>
      </c>
      <c r="S16" s="20">
        <f>AVERAGE(R16:R20)</f>
        <v>26.184299551916673</v>
      </c>
      <c r="T16" s="20">
        <f>STDEV(R16:R20)</f>
        <v>5.071095402555188</v>
      </c>
    </row>
    <row r="17" spans="2:20" ht="16" x14ac:dyDescent="0.2">
      <c r="B17" s="6" t="s">
        <v>18</v>
      </c>
      <c r="C17" s="2">
        <v>3.2000000000000001E-2</v>
      </c>
      <c r="D17" s="2">
        <v>1.7999999999999999E-2</v>
      </c>
      <c r="E17" s="2">
        <f t="shared" ref="E17:E32" si="8">(C17-D17)/C17</f>
        <v>0.43750000000000006</v>
      </c>
      <c r="F17" s="9">
        <f t="shared" si="1"/>
        <v>43.75</v>
      </c>
      <c r="G17" s="9"/>
      <c r="H17" s="3">
        <v>3.2000000000000001E-2</v>
      </c>
      <c r="I17" s="3">
        <v>1.9E-2</v>
      </c>
      <c r="J17" s="2">
        <f t="shared" si="2"/>
        <v>0.40625</v>
      </c>
      <c r="K17" s="9">
        <f t="shared" si="7"/>
        <v>40.625</v>
      </c>
      <c r="L17" s="9"/>
      <c r="M17" s="5"/>
      <c r="N17" s="6" t="s">
        <v>18</v>
      </c>
      <c r="O17" s="4">
        <f>AVERAGE(E17,J17)</f>
        <v>0.421875</v>
      </c>
      <c r="P17" s="11">
        <f t="shared" ref="P17:P20" si="9">(O17/0.5)*(1/0.0025)</f>
        <v>337.5</v>
      </c>
      <c r="Q17" s="19">
        <v>10.532999999999999</v>
      </c>
      <c r="R17" s="11">
        <f t="shared" si="5"/>
        <v>32.042153232697238</v>
      </c>
      <c r="S17" s="20"/>
      <c r="T17" s="20"/>
    </row>
    <row r="18" spans="2:20" ht="16" x14ac:dyDescent="0.2">
      <c r="B18" s="6" t="s">
        <v>19</v>
      </c>
      <c r="C18" s="2">
        <v>3.5999999999999997E-2</v>
      </c>
      <c r="D18" s="2">
        <v>2.4E-2</v>
      </c>
      <c r="E18" s="2">
        <f t="shared" si="8"/>
        <v>0.33333333333333326</v>
      </c>
      <c r="F18" s="9">
        <f t="shared" si="1"/>
        <v>33.333333333333329</v>
      </c>
      <c r="G18" s="9"/>
      <c r="H18" s="3">
        <v>3.6999999999999998E-2</v>
      </c>
      <c r="I18" s="3">
        <v>2.5000000000000001E-2</v>
      </c>
      <c r="J18" s="2">
        <f t="shared" si="2"/>
        <v>0.32432432432432423</v>
      </c>
      <c r="K18" s="9">
        <f t="shared" si="7"/>
        <v>32.432432432432421</v>
      </c>
      <c r="L18" s="9"/>
      <c r="M18" s="5"/>
      <c r="N18" s="6" t="s">
        <v>19</v>
      </c>
      <c r="O18" s="4">
        <f>AVERAGE(E18,J18)</f>
        <v>0.32882882882882875</v>
      </c>
      <c r="P18" s="11">
        <f t="shared" si="9"/>
        <v>263.063063063063</v>
      </c>
      <c r="Q18" s="19">
        <v>12.407999999999999</v>
      </c>
      <c r="R18" s="11">
        <f t="shared" si="5"/>
        <v>21.20108503087226</v>
      </c>
      <c r="S18" s="20"/>
      <c r="T18" s="20"/>
    </row>
    <row r="19" spans="2:20" ht="16" x14ac:dyDescent="0.2">
      <c r="B19" s="6" t="s">
        <v>20</v>
      </c>
      <c r="C19" s="2">
        <v>3.6999999999999998E-2</v>
      </c>
      <c r="D19" s="2">
        <v>2.1999999999999999E-2</v>
      </c>
      <c r="E19" s="2">
        <f t="shared" si="8"/>
        <v>0.40540540540540543</v>
      </c>
      <c r="F19" s="9">
        <f t="shared" si="1"/>
        <v>40.54054054054054</v>
      </c>
      <c r="G19" s="9"/>
      <c r="H19" s="3">
        <v>3.7999999999999999E-2</v>
      </c>
      <c r="I19" s="3">
        <v>2.1000000000000001E-2</v>
      </c>
      <c r="J19" s="2">
        <f t="shared" si="2"/>
        <v>0.44736842105263153</v>
      </c>
      <c r="K19" s="9">
        <f t="shared" si="7"/>
        <v>44.73684210526315</v>
      </c>
      <c r="L19" s="9"/>
      <c r="M19" s="5"/>
      <c r="N19" s="6" t="s">
        <v>20</v>
      </c>
      <c r="O19" s="4">
        <f>AVERAGE(E19,J19)</f>
        <v>0.42638691322901845</v>
      </c>
      <c r="P19" s="11">
        <f t="shared" si="9"/>
        <v>341.10953058321473</v>
      </c>
      <c r="Q19" s="19">
        <v>11.195</v>
      </c>
      <c r="R19" s="11">
        <f t="shared" si="5"/>
        <v>30.469810681841423</v>
      </c>
      <c r="S19" s="20"/>
      <c r="T19" s="20"/>
    </row>
    <row r="20" spans="2:20" ht="16" x14ac:dyDescent="0.2">
      <c r="B20" s="6" t="s">
        <v>21</v>
      </c>
      <c r="C20" s="2">
        <v>3.7999999999999999E-2</v>
      </c>
      <c r="D20" s="2">
        <v>2.7E-2</v>
      </c>
      <c r="E20" s="2">
        <f t="shared" si="8"/>
        <v>0.28947368421052633</v>
      </c>
      <c r="F20" s="9">
        <f t="shared" si="1"/>
        <v>28.94736842105263</v>
      </c>
      <c r="G20" s="9"/>
      <c r="H20" s="3">
        <v>3.6999999999999998E-2</v>
      </c>
      <c r="I20" s="3">
        <v>2.5000000000000001E-2</v>
      </c>
      <c r="J20" s="2">
        <f t="shared" si="2"/>
        <v>0.32432432432432423</v>
      </c>
      <c r="K20" s="9">
        <f t="shared" si="7"/>
        <v>32.432432432432421</v>
      </c>
      <c r="L20" s="9"/>
      <c r="M20" s="5"/>
      <c r="N20" s="6" t="s">
        <v>21</v>
      </c>
      <c r="O20" s="4">
        <f>AVERAGE(E20,J20)</f>
        <v>0.30689900426742528</v>
      </c>
      <c r="P20" s="11">
        <f t="shared" si="9"/>
        <v>245.51920341394023</v>
      </c>
      <c r="Q20" s="19">
        <v>11.608000000000001</v>
      </c>
      <c r="R20" s="11">
        <f t="shared" si="5"/>
        <v>21.150861768947298</v>
      </c>
      <c r="S20" s="20"/>
      <c r="T20" s="20"/>
    </row>
    <row r="21" spans="2:20" ht="16" x14ac:dyDescent="0.2">
      <c r="B21" s="6"/>
      <c r="C21" s="2"/>
      <c r="D21" s="2"/>
      <c r="E21" s="2"/>
      <c r="F21" s="9"/>
      <c r="G21" s="9"/>
      <c r="J21" s="2"/>
      <c r="K21" s="9"/>
      <c r="L21" s="9"/>
      <c r="M21" s="5"/>
      <c r="N21" s="5"/>
      <c r="O21" s="4"/>
      <c r="R21" s="11"/>
    </row>
    <row r="22" spans="2:20" ht="16" x14ac:dyDescent="0.2">
      <c r="B22" s="6" t="s">
        <v>23</v>
      </c>
      <c r="C22" s="2">
        <v>0.04</v>
      </c>
      <c r="D22" s="2">
        <v>2.1000000000000001E-2</v>
      </c>
      <c r="E22" s="2">
        <f>(C22-D22)/C22</f>
        <v>0.47499999999999998</v>
      </c>
      <c r="F22" s="9">
        <f>100-(D22/C22*100)</f>
        <v>47.5</v>
      </c>
      <c r="G22" s="9"/>
      <c r="H22" s="4">
        <v>3.9E-2</v>
      </c>
      <c r="I22" s="4">
        <v>2.3E-2</v>
      </c>
      <c r="J22" s="2">
        <f t="shared" si="2"/>
        <v>0.41025641025641024</v>
      </c>
      <c r="K22" s="9">
        <f t="shared" si="7"/>
        <v>41.025641025641022</v>
      </c>
      <c r="L22" s="9"/>
      <c r="M22" s="5"/>
      <c r="N22" s="6" t="s">
        <v>23</v>
      </c>
      <c r="O22" s="4">
        <f>AVERAGE(E22,J22)</f>
        <v>0.44262820512820511</v>
      </c>
      <c r="P22" s="11">
        <f>(O22/0.5)*(1/0.0025)</f>
        <v>354.10256410256409</v>
      </c>
      <c r="Q22" s="19">
        <v>9.9580000000000002</v>
      </c>
      <c r="R22" s="11">
        <f t="shared" si="5"/>
        <v>35.559606758642708</v>
      </c>
      <c r="S22" s="20">
        <f>AVERAGE(R22:R26)</f>
        <v>32.417348948248765</v>
      </c>
      <c r="T22" s="20">
        <f>STDEV(R22:R26)</f>
        <v>3.2025135202230266</v>
      </c>
    </row>
    <row r="23" spans="2:20" ht="16" x14ac:dyDescent="0.2">
      <c r="B23" s="6" t="s">
        <v>24</v>
      </c>
      <c r="C23" s="4">
        <v>4.4999999999999998E-2</v>
      </c>
      <c r="D23" s="4">
        <v>2.7E-2</v>
      </c>
      <c r="E23" s="2">
        <f t="shared" si="8"/>
        <v>0.39999999999999997</v>
      </c>
      <c r="F23" s="9">
        <f t="shared" si="1"/>
        <v>40</v>
      </c>
      <c r="G23" s="9"/>
      <c r="H23" s="4">
        <v>0.04</v>
      </c>
      <c r="I23" s="4">
        <v>2.4E-2</v>
      </c>
      <c r="J23" s="2">
        <f t="shared" si="2"/>
        <v>0.4</v>
      </c>
      <c r="K23" s="9">
        <f t="shared" si="7"/>
        <v>40</v>
      </c>
      <c r="L23" s="9"/>
      <c r="M23" s="5"/>
      <c r="N23" s="6" t="s">
        <v>24</v>
      </c>
      <c r="O23" s="4">
        <f>AVERAGE(E23,J23)</f>
        <v>0.4</v>
      </c>
      <c r="P23" s="11">
        <f t="shared" ref="P23:P26" si="10">(O23/0.5)*(1/0.0025)</f>
        <v>320</v>
      </c>
      <c r="Q23" s="19">
        <v>9.7579999999999991</v>
      </c>
      <c r="R23" s="11">
        <f t="shared" si="5"/>
        <v>32.793605246976846</v>
      </c>
      <c r="S23" s="20"/>
      <c r="T23" s="20"/>
    </row>
    <row r="24" spans="2:20" ht="16" x14ac:dyDescent="0.2">
      <c r="B24" s="6" t="s">
        <v>25</v>
      </c>
      <c r="C24" s="2">
        <v>0.04</v>
      </c>
      <c r="D24" s="2">
        <v>0.02</v>
      </c>
      <c r="E24" s="2">
        <f t="shared" si="8"/>
        <v>0.5</v>
      </c>
      <c r="F24" s="9">
        <f>100-(D24/C24*100)</f>
        <v>50</v>
      </c>
      <c r="G24" s="9"/>
      <c r="H24" s="4">
        <v>4.1000000000000002E-2</v>
      </c>
      <c r="I24" s="2">
        <v>1.9E-2</v>
      </c>
      <c r="J24" s="2">
        <f t="shared" si="2"/>
        <v>0.53658536585365857</v>
      </c>
      <c r="K24" s="9">
        <f t="shared" si="7"/>
        <v>53.658536585365859</v>
      </c>
      <c r="L24" s="9"/>
      <c r="M24" s="5"/>
      <c r="N24" s="6" t="s">
        <v>25</v>
      </c>
      <c r="O24" s="4">
        <f>AVERAGE(E24,J24)</f>
        <v>0.51829268292682928</v>
      </c>
      <c r="P24" s="11">
        <f t="shared" si="10"/>
        <v>414.63414634146341</v>
      </c>
      <c r="Q24" s="19">
        <v>11.795</v>
      </c>
      <c r="R24" s="11">
        <f t="shared" si="5"/>
        <v>35.153382479140603</v>
      </c>
      <c r="S24" s="20"/>
      <c r="T24" s="20"/>
    </row>
    <row r="25" spans="2:20" ht="16" x14ac:dyDescent="0.2">
      <c r="B25" s="6" t="s">
        <v>26</v>
      </c>
      <c r="C25" s="2">
        <v>0.04</v>
      </c>
      <c r="D25" s="2">
        <v>0.02</v>
      </c>
      <c r="E25" s="2">
        <f t="shared" si="8"/>
        <v>0.5</v>
      </c>
      <c r="F25" s="9">
        <f t="shared" si="1"/>
        <v>50</v>
      </c>
      <c r="G25" s="9"/>
      <c r="H25" s="4">
        <v>4.2000000000000003E-2</v>
      </c>
      <c r="I25" s="2">
        <v>2.1999999999999999E-2</v>
      </c>
      <c r="J25" s="2">
        <f t="shared" si="2"/>
        <v>0.47619047619047628</v>
      </c>
      <c r="K25" s="9">
        <f t="shared" si="7"/>
        <v>47.619047619047628</v>
      </c>
      <c r="L25" s="9"/>
      <c r="M25" s="5"/>
      <c r="N25" s="6" t="s">
        <v>26</v>
      </c>
      <c r="O25" s="4">
        <f>AVERAGE(E25,J25)</f>
        <v>0.48809523809523814</v>
      </c>
      <c r="P25" s="11">
        <f t="shared" si="10"/>
        <v>390.47619047619048</v>
      </c>
      <c r="Q25" s="19">
        <v>12.72</v>
      </c>
      <c r="R25" s="11">
        <f t="shared" si="5"/>
        <v>30.69781371668164</v>
      </c>
      <c r="S25" s="20"/>
      <c r="T25" s="20"/>
    </row>
    <row r="26" spans="2:20" ht="16" x14ac:dyDescent="0.2">
      <c r="B26" s="6" t="s">
        <v>27</v>
      </c>
      <c r="C26" s="2">
        <v>4.4999999999999998E-2</v>
      </c>
      <c r="D26" s="2">
        <v>2.8000000000000001E-2</v>
      </c>
      <c r="E26" s="2">
        <f t="shared" si="8"/>
        <v>0.37777777777777777</v>
      </c>
      <c r="F26" s="9">
        <f t="shared" si="1"/>
        <v>37.777777777777779</v>
      </c>
      <c r="G26" s="9"/>
      <c r="H26" s="4">
        <v>0.04</v>
      </c>
      <c r="I26" s="4">
        <v>2.4E-2</v>
      </c>
      <c r="J26" s="2">
        <f t="shared" si="2"/>
        <v>0.4</v>
      </c>
      <c r="K26" s="9">
        <f t="shared" si="7"/>
        <v>40</v>
      </c>
      <c r="L26" s="9"/>
      <c r="M26" s="5"/>
      <c r="N26" s="6" t="s">
        <v>27</v>
      </c>
      <c r="O26" s="4">
        <f>AVERAGE(E26,J26)</f>
        <v>0.3888888888888889</v>
      </c>
      <c r="P26" s="11">
        <f t="shared" si="10"/>
        <v>311.11111111111114</v>
      </c>
      <c r="Q26" s="19">
        <v>11.157999999999999</v>
      </c>
      <c r="R26" s="11">
        <f t="shared" si="5"/>
        <v>27.88233653980204</v>
      </c>
      <c r="S26" s="20"/>
      <c r="T26" s="20"/>
    </row>
    <row r="27" spans="2:20" ht="16" x14ac:dyDescent="0.2">
      <c r="B27" s="6"/>
      <c r="C27" s="2"/>
      <c r="D27" s="2"/>
      <c r="E27" s="2"/>
      <c r="F27" s="9"/>
      <c r="G27" s="9"/>
      <c r="J27" s="2"/>
      <c r="K27" s="9"/>
      <c r="L27" s="9"/>
      <c r="M27" s="5"/>
      <c r="N27" s="6"/>
      <c r="O27" s="4"/>
      <c r="R27" s="11"/>
    </row>
    <row r="28" spans="2:20" ht="16" x14ac:dyDescent="0.2">
      <c r="B28" s="6" t="s">
        <v>32</v>
      </c>
      <c r="C28" s="2">
        <v>5.1999999999999998E-2</v>
      </c>
      <c r="D28" s="2">
        <v>3.1E-2</v>
      </c>
      <c r="E28" s="2">
        <f t="shared" si="8"/>
        <v>0.4038461538461538</v>
      </c>
      <c r="F28" s="9">
        <f t="shared" si="1"/>
        <v>40.384615384615387</v>
      </c>
      <c r="G28" s="9"/>
      <c r="H28" s="11">
        <v>3.9E-2</v>
      </c>
      <c r="I28" s="11">
        <v>2.1999999999999999E-2</v>
      </c>
      <c r="J28" s="8">
        <f t="shared" si="2"/>
        <v>0.4358974358974359</v>
      </c>
      <c r="K28" s="9">
        <f t="shared" si="7"/>
        <v>43.589743589743591</v>
      </c>
      <c r="L28" s="9"/>
      <c r="M28" s="5"/>
      <c r="N28" s="6" t="s">
        <v>32</v>
      </c>
      <c r="O28" s="4">
        <f>AVERAGE(E28,J28)</f>
        <v>0.41987179487179482</v>
      </c>
      <c r="P28" s="11">
        <f>(O28/0.5)*(1/0.0025)</f>
        <v>335.89743589743586</v>
      </c>
      <c r="Q28" s="19">
        <v>10.483000000000001</v>
      </c>
      <c r="R28" s="11">
        <f t="shared" si="5"/>
        <v>32.042109691637492</v>
      </c>
      <c r="S28" s="20">
        <f>AVERAGE(R28:R32)</f>
        <v>28.522082912355632</v>
      </c>
      <c r="T28" s="20">
        <f>STDEV(R28:R32)</f>
        <v>4.3948665283319803</v>
      </c>
    </row>
    <row r="29" spans="2:20" ht="16" x14ac:dyDescent="0.2">
      <c r="B29" s="6" t="s">
        <v>33</v>
      </c>
      <c r="C29" s="2">
        <v>5.1999999999999998E-2</v>
      </c>
      <c r="D29" s="2">
        <v>2.8000000000000001E-2</v>
      </c>
      <c r="E29" s="2">
        <f t="shared" si="8"/>
        <v>0.46153846153846151</v>
      </c>
      <c r="F29" s="9">
        <f t="shared" si="1"/>
        <v>46.153846153846146</v>
      </c>
      <c r="G29" s="9"/>
      <c r="H29" s="11">
        <v>3.9E-2</v>
      </c>
      <c r="I29" s="12">
        <v>2.1999999999999999E-2</v>
      </c>
      <c r="J29" s="8">
        <f t="shared" si="2"/>
        <v>0.4358974358974359</v>
      </c>
      <c r="K29" s="9">
        <f t="shared" si="7"/>
        <v>43.589743589743591</v>
      </c>
      <c r="L29" s="9"/>
      <c r="M29" s="5"/>
      <c r="N29" s="6" t="s">
        <v>33</v>
      </c>
      <c r="O29" s="4">
        <f>AVERAGE(E29,J29)</f>
        <v>0.44871794871794868</v>
      </c>
      <c r="P29" s="11">
        <f t="shared" ref="P29:P32" si="11">(O29/0.5)*(1/0.0025)</f>
        <v>358.97435897435895</v>
      </c>
      <c r="Q29" s="19">
        <v>12.87</v>
      </c>
      <c r="R29" s="11">
        <f t="shared" si="5"/>
        <v>27.892335584643277</v>
      </c>
      <c r="S29" s="20"/>
      <c r="T29" s="20"/>
    </row>
    <row r="30" spans="2:20" ht="16" x14ac:dyDescent="0.2">
      <c r="B30" s="6" t="s">
        <v>34</v>
      </c>
      <c r="C30" s="2">
        <v>4.2999999999999997E-2</v>
      </c>
      <c r="D30" s="2">
        <v>2.3E-2</v>
      </c>
      <c r="E30" s="2">
        <f t="shared" si="8"/>
        <v>0.46511627906976744</v>
      </c>
      <c r="F30" s="9">
        <f t="shared" si="1"/>
        <v>46.511627906976742</v>
      </c>
      <c r="G30" s="9"/>
      <c r="H30" s="11">
        <v>3.6999999999999998E-2</v>
      </c>
      <c r="I30" s="11">
        <v>1.7000000000000001E-2</v>
      </c>
      <c r="J30" s="8">
        <f t="shared" si="2"/>
        <v>0.54054054054054046</v>
      </c>
      <c r="K30" s="9">
        <f t="shared" si="7"/>
        <v>54.054054054054049</v>
      </c>
      <c r="L30" s="9"/>
      <c r="M30" s="5"/>
      <c r="N30" s="6" t="s">
        <v>34</v>
      </c>
      <c r="O30" s="4">
        <f>AVERAGE(E30,J30)</f>
        <v>0.50282840980515398</v>
      </c>
      <c r="P30" s="11">
        <f t="shared" si="11"/>
        <v>402.26272784412316</v>
      </c>
      <c r="Q30" s="19">
        <v>11.845000000000001</v>
      </c>
      <c r="R30" s="11">
        <f t="shared" si="5"/>
        <v>33.960551105455728</v>
      </c>
      <c r="S30" s="20"/>
      <c r="T30" s="20"/>
    </row>
    <row r="31" spans="2:20" ht="16" x14ac:dyDescent="0.2">
      <c r="B31" s="6" t="s">
        <v>35</v>
      </c>
      <c r="C31" s="4">
        <v>4.2000000000000003E-2</v>
      </c>
      <c r="D31" s="4">
        <v>2.7E-2</v>
      </c>
      <c r="E31" s="2">
        <f t="shared" si="8"/>
        <v>0.35714285714285721</v>
      </c>
      <c r="F31" s="9">
        <f t="shared" si="1"/>
        <v>35.714285714285722</v>
      </c>
      <c r="G31" s="9"/>
      <c r="H31" s="11">
        <v>3.5000000000000003E-2</v>
      </c>
      <c r="I31" s="11">
        <v>2.1000000000000001E-2</v>
      </c>
      <c r="J31" s="8">
        <f t="shared" si="2"/>
        <v>0.4</v>
      </c>
      <c r="K31" s="9">
        <f t="shared" si="7"/>
        <v>40</v>
      </c>
      <c r="L31" s="9"/>
      <c r="M31" s="5"/>
      <c r="N31" s="6" t="s">
        <v>35</v>
      </c>
      <c r="O31" s="4">
        <f>AVERAGE(E31,J31)</f>
        <v>0.37857142857142861</v>
      </c>
      <c r="P31" s="11">
        <f t="shared" si="11"/>
        <v>302.85714285714289</v>
      </c>
      <c r="Q31" s="19">
        <v>12.27</v>
      </c>
      <c r="R31" s="11">
        <f t="shared" si="5"/>
        <v>24.682733729188499</v>
      </c>
      <c r="S31" s="20"/>
      <c r="T31" s="20"/>
    </row>
    <row r="32" spans="2:20" ht="16" x14ac:dyDescent="0.2">
      <c r="B32" s="6" t="s">
        <v>36</v>
      </c>
      <c r="C32" s="2">
        <v>3.5999999999999997E-2</v>
      </c>
      <c r="D32" s="2">
        <v>2.1999999999999999E-2</v>
      </c>
      <c r="E32" s="2">
        <f t="shared" si="8"/>
        <v>0.3888888888888889</v>
      </c>
      <c r="F32" s="9">
        <f t="shared" si="1"/>
        <v>38.888888888888886</v>
      </c>
      <c r="G32" s="9"/>
      <c r="H32" s="8">
        <v>3.5999999999999997E-2</v>
      </c>
      <c r="I32" s="8">
        <v>0.02</v>
      </c>
      <c r="J32" s="8">
        <f t="shared" si="2"/>
        <v>0.44444444444444436</v>
      </c>
      <c r="K32" s="9">
        <f t="shared" si="7"/>
        <v>44.444444444444443</v>
      </c>
      <c r="L32" s="9"/>
      <c r="M32" s="5"/>
      <c r="N32" s="6" t="s">
        <v>36</v>
      </c>
      <c r="O32" s="4">
        <f>AVERAGE(E32,J32)</f>
        <v>0.41666666666666663</v>
      </c>
      <c r="P32" s="11">
        <f t="shared" si="11"/>
        <v>333.33333333333331</v>
      </c>
      <c r="Q32" s="19">
        <v>13.87</v>
      </c>
      <c r="R32" s="11">
        <f t="shared" si="5"/>
        <v>24.032684450853161</v>
      </c>
      <c r="S32" s="20"/>
      <c r="T32" s="20"/>
    </row>
    <row r="33" spans="2:20" x14ac:dyDescent="0.2">
      <c r="E33" s="2"/>
      <c r="F33" s="9"/>
      <c r="G33" s="9"/>
      <c r="K33" s="9"/>
      <c r="L33" s="9"/>
      <c r="M33" s="5"/>
      <c r="O33" s="4"/>
      <c r="R33" s="11"/>
    </row>
    <row r="34" spans="2:20" x14ac:dyDescent="0.2">
      <c r="B34" s="10" t="s">
        <v>37</v>
      </c>
      <c r="C34" s="3">
        <v>4.4999999999999998E-2</v>
      </c>
      <c r="D34" s="3">
        <v>0.02</v>
      </c>
      <c r="E34" s="2">
        <f t="shared" ref="E34:E44" si="12">(C34-D34)/C34</f>
        <v>0.55555555555555558</v>
      </c>
      <c r="F34" s="9">
        <f t="shared" ref="F34:F44" si="13">100-(D34/C34*100)</f>
        <v>55.55555555555555</v>
      </c>
      <c r="G34" s="9"/>
      <c r="H34" s="3">
        <v>0.04</v>
      </c>
      <c r="I34" s="3">
        <v>1.7999999999999999E-2</v>
      </c>
      <c r="J34" s="8">
        <f t="shared" si="2"/>
        <v>0.55000000000000004</v>
      </c>
      <c r="K34" s="9">
        <f t="shared" ref="K34:K44" si="14">100-(I34/H34*100)</f>
        <v>55.000000000000007</v>
      </c>
      <c r="L34" s="9"/>
      <c r="M34" s="5"/>
      <c r="N34" s="10" t="s">
        <v>37</v>
      </c>
      <c r="O34" s="4">
        <f>AVERAGE(E34,J34)</f>
        <v>0.55277777777777781</v>
      </c>
      <c r="P34" s="11">
        <f>(O34/0.5)*(1/0.0025)</f>
        <v>442.22222222222223</v>
      </c>
      <c r="Q34" s="19">
        <v>19.007999999999999</v>
      </c>
      <c r="R34" s="11">
        <f t="shared" si="5"/>
        <v>23.265057987280212</v>
      </c>
      <c r="S34" s="20">
        <f>AVERAGE(R34:R38)</f>
        <v>27.746870241475708</v>
      </c>
      <c r="T34" s="20">
        <f>STDEV(R34:R38)</f>
        <v>4.0572639408940274</v>
      </c>
    </row>
    <row r="35" spans="2:20" x14ac:dyDescent="0.2">
      <c r="B35" s="10" t="s">
        <v>38</v>
      </c>
      <c r="C35" s="3">
        <v>5.3999999999999999E-2</v>
      </c>
      <c r="D35" s="3">
        <v>3.4000000000000002E-2</v>
      </c>
      <c r="E35" s="2">
        <f t="shared" si="12"/>
        <v>0.37037037037037029</v>
      </c>
      <c r="F35" s="9">
        <f t="shared" si="13"/>
        <v>37.037037037037038</v>
      </c>
      <c r="G35" s="9"/>
      <c r="H35" s="3">
        <v>0.04</v>
      </c>
      <c r="I35" s="3">
        <v>2.5000000000000001E-2</v>
      </c>
      <c r="J35" s="8">
        <f t="shared" si="2"/>
        <v>0.375</v>
      </c>
      <c r="K35" s="9">
        <f t="shared" si="14"/>
        <v>37.5</v>
      </c>
      <c r="L35" s="9"/>
      <c r="M35" s="5"/>
      <c r="N35" s="10" t="s">
        <v>38</v>
      </c>
      <c r="O35" s="4">
        <f>AVERAGE(E35,J35)</f>
        <v>0.37268518518518512</v>
      </c>
      <c r="P35" s="11">
        <f t="shared" ref="P35:P36" si="15">(O35/0.5)*(1/0.0025)</f>
        <v>298.1481481481481</v>
      </c>
      <c r="Q35" s="19">
        <v>14.37</v>
      </c>
      <c r="R35" s="11"/>
      <c r="S35" s="20"/>
      <c r="T35" s="20"/>
    </row>
    <row r="36" spans="2:20" x14ac:dyDescent="0.2">
      <c r="B36" s="10" t="s">
        <v>39</v>
      </c>
      <c r="C36" s="3">
        <v>3.9E-2</v>
      </c>
      <c r="D36" s="3">
        <v>2.4E-2</v>
      </c>
      <c r="E36" s="2">
        <f t="shared" si="12"/>
        <v>0.38461538461538458</v>
      </c>
      <c r="F36" s="9">
        <f t="shared" si="13"/>
        <v>38.46153846153846</v>
      </c>
      <c r="G36" s="9"/>
      <c r="H36" s="3">
        <v>3.9E-2</v>
      </c>
      <c r="I36" s="3">
        <v>2.1999999999999999E-2</v>
      </c>
      <c r="J36" s="8">
        <f t="shared" si="2"/>
        <v>0.4358974358974359</v>
      </c>
      <c r="K36" s="9">
        <f t="shared" si="14"/>
        <v>43.589743589743591</v>
      </c>
      <c r="L36" s="9"/>
      <c r="M36" s="5"/>
      <c r="N36" s="10" t="s">
        <v>39</v>
      </c>
      <c r="O36" s="4">
        <f>AVERAGE(E36,J36)</f>
        <v>0.41025641025641024</v>
      </c>
      <c r="P36" s="11">
        <f t="shared" si="15"/>
        <v>328.20512820512818</v>
      </c>
      <c r="Q36" s="19">
        <v>12.757999999999999</v>
      </c>
      <c r="R36" s="11">
        <f t="shared" si="5"/>
        <v>25.725437231942955</v>
      </c>
      <c r="S36" s="20"/>
      <c r="T36" s="20"/>
    </row>
    <row r="37" spans="2:20" x14ac:dyDescent="0.2">
      <c r="B37" s="10" t="s">
        <v>40</v>
      </c>
      <c r="C37" s="14"/>
      <c r="D37" s="14"/>
      <c r="E37" s="15"/>
      <c r="F37" s="16"/>
      <c r="G37" s="16"/>
      <c r="H37" s="14"/>
      <c r="I37" s="14"/>
      <c r="J37" s="17"/>
      <c r="K37" s="16"/>
      <c r="L37" s="16"/>
      <c r="M37" s="5"/>
      <c r="N37" s="10" t="s">
        <v>10</v>
      </c>
      <c r="O37" s="4">
        <v>0.38029525032092426</v>
      </c>
      <c r="P37" s="11">
        <v>304.23620025673938</v>
      </c>
      <c r="Q37" s="11">
        <v>9.3829999999999991</v>
      </c>
      <c r="R37" s="11">
        <f t="shared" si="5"/>
        <v>32.424192716267655</v>
      </c>
      <c r="S37" s="20"/>
      <c r="T37" s="20"/>
    </row>
    <row r="38" spans="2:20" x14ac:dyDescent="0.2">
      <c r="B38" s="10" t="s">
        <v>41</v>
      </c>
      <c r="C38" s="14"/>
      <c r="D38" s="14"/>
      <c r="E38" s="15"/>
      <c r="F38" s="16"/>
      <c r="G38" s="16"/>
      <c r="H38" s="14"/>
      <c r="I38" s="14"/>
      <c r="J38" s="17"/>
      <c r="K38" s="16"/>
      <c r="L38" s="16"/>
      <c r="M38" s="5"/>
      <c r="N38" s="10" t="s">
        <v>11</v>
      </c>
      <c r="O38" s="4">
        <v>0.48684210526315785</v>
      </c>
      <c r="P38" s="11">
        <v>389.4736842105263</v>
      </c>
      <c r="Q38" s="11">
        <v>13.17</v>
      </c>
      <c r="R38" s="11">
        <f t="shared" si="5"/>
        <v>29.572793030412019</v>
      </c>
      <c r="S38" s="20"/>
      <c r="T38" s="20"/>
    </row>
    <row r="39" spans="2:20" x14ac:dyDescent="0.2">
      <c r="E39" s="2"/>
      <c r="F39" s="9"/>
      <c r="G39" s="9"/>
      <c r="K39" s="9"/>
      <c r="L39" s="9"/>
      <c r="M39" s="5"/>
      <c r="O39" s="4"/>
      <c r="R39" s="11"/>
    </row>
    <row r="40" spans="2:20" x14ac:dyDescent="0.2">
      <c r="B40" s="10" t="s">
        <v>42</v>
      </c>
      <c r="C40" s="4">
        <v>5.6000000000000001E-2</v>
      </c>
      <c r="D40" s="4">
        <v>2.8000000000000001E-2</v>
      </c>
      <c r="E40" s="2">
        <f>(C40-D40)/C40</f>
        <v>0.5</v>
      </c>
      <c r="F40" s="9">
        <f t="shared" si="13"/>
        <v>50</v>
      </c>
      <c r="G40" s="9"/>
      <c r="H40" s="11">
        <v>4.5999999999999999E-2</v>
      </c>
      <c r="I40" s="11">
        <v>2.5999999999999999E-2</v>
      </c>
      <c r="J40" s="8">
        <f t="shared" ref="J40:J44" si="16">(H40-I40)/H40</f>
        <v>0.43478260869565222</v>
      </c>
      <c r="K40" s="9">
        <f t="shared" si="14"/>
        <v>43.478260869565219</v>
      </c>
      <c r="L40" s="9"/>
      <c r="M40" s="5"/>
      <c r="N40" s="10" t="s">
        <v>42</v>
      </c>
      <c r="O40" s="4">
        <f>AVERAGE(E40,J40)</f>
        <v>0.46739130434782611</v>
      </c>
      <c r="P40" s="11">
        <f>(O40/0.5)*(1/0.0025)</f>
        <v>373.91304347826087</v>
      </c>
      <c r="Q40" s="19">
        <v>12.395</v>
      </c>
      <c r="R40" s="11">
        <f t="shared" si="5"/>
        <v>30.166441587596683</v>
      </c>
      <c r="S40" s="20">
        <f>AVERAGE(R40:R44)</f>
        <v>29.294638992405403</v>
      </c>
      <c r="T40" s="20">
        <f>STDEV(R40:R44)</f>
        <v>2.5415028156043551</v>
      </c>
    </row>
    <row r="41" spans="2:20" x14ac:dyDescent="0.2">
      <c r="B41" s="10" t="s">
        <v>43</v>
      </c>
      <c r="C41" s="4">
        <v>5.6000000000000001E-2</v>
      </c>
      <c r="D41" s="4">
        <v>2.9000000000000001E-2</v>
      </c>
      <c r="E41" s="2">
        <f t="shared" si="12"/>
        <v>0.48214285714285715</v>
      </c>
      <c r="F41" s="9">
        <f t="shared" si="13"/>
        <v>48.214285714285708</v>
      </c>
      <c r="G41" s="9"/>
      <c r="H41" s="11">
        <v>4.5999999999999999E-2</v>
      </c>
      <c r="I41" s="11">
        <v>2.5999999999999999E-2</v>
      </c>
      <c r="J41" s="8">
        <f t="shared" si="16"/>
        <v>0.43478260869565222</v>
      </c>
      <c r="K41" s="9">
        <f t="shared" si="14"/>
        <v>43.478260869565219</v>
      </c>
      <c r="L41" s="9"/>
      <c r="M41" s="5"/>
      <c r="N41" s="10" t="s">
        <v>43</v>
      </c>
      <c r="O41" s="4">
        <f>AVERAGE(E41,J41)</f>
        <v>0.45846273291925466</v>
      </c>
      <c r="P41" s="11">
        <f t="shared" ref="P41:P44" si="17">(O41/0.5)*(1/0.0025)</f>
        <v>366.77018633540371</v>
      </c>
      <c r="Q41" s="19">
        <v>13.282999999999999</v>
      </c>
      <c r="R41" s="11">
        <f t="shared" si="5"/>
        <v>27.611999272408621</v>
      </c>
      <c r="S41" s="20"/>
      <c r="T41" s="20"/>
    </row>
    <row r="42" spans="2:20" x14ac:dyDescent="0.2">
      <c r="B42" s="10" t="s">
        <v>44</v>
      </c>
      <c r="C42" s="4">
        <v>4.4999999999999998E-2</v>
      </c>
      <c r="D42" s="4">
        <v>0.02</v>
      </c>
      <c r="E42" s="2">
        <f t="shared" si="12"/>
        <v>0.55555555555555558</v>
      </c>
      <c r="F42" s="9">
        <f t="shared" si="13"/>
        <v>55.55555555555555</v>
      </c>
      <c r="G42" s="9"/>
      <c r="H42" s="11">
        <v>4.1000000000000002E-2</v>
      </c>
      <c r="I42" s="11">
        <v>1.7999999999999999E-2</v>
      </c>
      <c r="J42" s="8">
        <f t="shared" si="16"/>
        <v>0.56097560975609762</v>
      </c>
      <c r="K42" s="9">
        <f t="shared" si="14"/>
        <v>56.09756097560976</v>
      </c>
      <c r="L42" s="9"/>
      <c r="M42" s="5"/>
      <c r="N42" s="10" t="s">
        <v>44</v>
      </c>
      <c r="O42" s="4">
        <f>AVERAGE(E42,J42)</f>
        <v>0.5582655826558266</v>
      </c>
      <c r="P42" s="11">
        <f t="shared" si="17"/>
        <v>446.6124661246613</v>
      </c>
      <c r="Q42" s="19">
        <v>14.47</v>
      </c>
      <c r="R42" s="11">
        <f t="shared" si="5"/>
        <v>30.864717769499741</v>
      </c>
      <c r="S42" s="20"/>
      <c r="T42" s="20"/>
    </row>
    <row r="43" spans="2:20" x14ac:dyDescent="0.2">
      <c r="B43" s="10" t="s">
        <v>45</v>
      </c>
      <c r="C43" s="4">
        <v>4.4999999999999998E-2</v>
      </c>
      <c r="D43" s="4">
        <v>2.1000000000000001E-2</v>
      </c>
      <c r="E43" s="2">
        <f t="shared" si="12"/>
        <v>0.53333333333333333</v>
      </c>
      <c r="F43" s="9">
        <f t="shared" si="13"/>
        <v>53.333333333333329</v>
      </c>
      <c r="G43" s="9"/>
      <c r="H43" s="11">
        <v>4.1000000000000002E-2</v>
      </c>
      <c r="I43" s="11">
        <v>2.1999999999999999E-2</v>
      </c>
      <c r="J43" s="8">
        <f t="shared" si="16"/>
        <v>0.46341463414634154</v>
      </c>
      <c r="K43" s="9">
        <f t="shared" si="14"/>
        <v>46.341463414634156</v>
      </c>
      <c r="L43" s="9"/>
      <c r="M43" s="5"/>
      <c r="N43" s="10" t="s">
        <v>45</v>
      </c>
      <c r="O43" s="4">
        <f>AVERAGE(E43,J43)</f>
        <v>0.49837398373983743</v>
      </c>
      <c r="P43" s="11">
        <f t="shared" si="17"/>
        <v>398.69918699186996</v>
      </c>
      <c r="Q43" s="19">
        <v>12.445</v>
      </c>
      <c r="R43" s="11">
        <f t="shared" si="5"/>
        <v>32.036897307502606</v>
      </c>
      <c r="S43" s="20"/>
      <c r="T43" s="20"/>
    </row>
    <row r="44" spans="2:20" x14ac:dyDescent="0.2">
      <c r="B44" s="10" t="s">
        <v>46</v>
      </c>
      <c r="C44" s="4">
        <v>4.2000000000000003E-2</v>
      </c>
      <c r="D44" s="4">
        <v>0.02</v>
      </c>
      <c r="E44" s="2">
        <f t="shared" si="12"/>
        <v>0.52380952380952384</v>
      </c>
      <c r="F44" s="9">
        <f t="shared" si="13"/>
        <v>52.380952380952387</v>
      </c>
      <c r="G44" s="9"/>
      <c r="H44" s="11">
        <v>4.2000000000000003E-2</v>
      </c>
      <c r="I44" s="11">
        <v>2.1999999999999999E-2</v>
      </c>
      <c r="J44" s="8">
        <f t="shared" si="16"/>
        <v>0.47619047619047628</v>
      </c>
      <c r="K44" s="9">
        <f t="shared" si="14"/>
        <v>47.619047619047628</v>
      </c>
      <c r="L44" s="9"/>
      <c r="M44" s="5"/>
      <c r="N44" s="10" t="s">
        <v>46</v>
      </c>
      <c r="O44" s="4">
        <f>AVERAGE(E44,J44)</f>
        <v>0.5</v>
      </c>
      <c r="P44" s="11">
        <f t="shared" si="17"/>
        <v>400</v>
      </c>
      <c r="Q44" s="19">
        <v>15.507999999999999</v>
      </c>
      <c r="R44" s="11">
        <f t="shared" si="5"/>
        <v>25.793139025019347</v>
      </c>
      <c r="S44" s="20"/>
      <c r="T44" s="20"/>
    </row>
  </sheetData>
  <mergeCells count="18">
    <mergeCell ref="B2:F2"/>
    <mergeCell ref="H2:K2"/>
    <mergeCell ref="O2:R2"/>
    <mergeCell ref="S2:T2"/>
    <mergeCell ref="S4:S8"/>
    <mergeCell ref="T4:T8"/>
    <mergeCell ref="S10:S13"/>
    <mergeCell ref="T10:T13"/>
    <mergeCell ref="S16:S20"/>
    <mergeCell ref="T16:T20"/>
    <mergeCell ref="S40:S44"/>
    <mergeCell ref="T40:T44"/>
    <mergeCell ref="S22:S26"/>
    <mergeCell ref="T22:T26"/>
    <mergeCell ref="S28:S32"/>
    <mergeCell ref="T28:T32"/>
    <mergeCell ref="S34:S38"/>
    <mergeCell ref="T34:T38"/>
  </mergeCells>
  <conditionalFormatting sqref="F4 F5:G44">
    <cfRule type="cellIs" dxfId="9" priority="21" operator="between">
      <formula>30</formula>
      <formula>60</formula>
    </cfRule>
    <cfRule type="cellIs" dxfId="8" priority="22" operator="greaterThan">
      <formula>60</formula>
    </cfRule>
    <cfRule type="cellIs" dxfId="7" priority="23" operator="greaterThan">
      <formula>60</formula>
    </cfRule>
    <cfRule type="cellIs" dxfId="6" priority="24" operator="between">
      <formula>40</formula>
      <formula>60</formula>
    </cfRule>
  </conditionalFormatting>
  <conditionalFormatting sqref="K4 K5:L44">
    <cfRule type="cellIs" dxfId="5" priority="17" operator="between">
      <formula>30</formula>
      <formula>60</formula>
    </cfRule>
    <cfRule type="cellIs" dxfId="4" priority="18" operator="greaterThan">
      <formula>60</formula>
    </cfRule>
    <cfRule type="cellIs" dxfId="3" priority="19" operator="greaterThan">
      <formula>60</formula>
    </cfRule>
    <cfRule type="cellIs" dxfId="2" priority="20" operator="between">
      <formula>40</formula>
      <formula>60</formula>
    </cfRule>
  </conditionalFormatting>
  <conditionalFormatting sqref="N198:N1048576">
    <cfRule type="cellIs" dxfId="1" priority="31" operator="equal">
      <formula>#REF!</formula>
    </cfRule>
    <cfRule type="cellIs" dxfId="0" priority="32" operator="equal">
      <formula>#REF!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puliti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2025-08-20T12:41:21Z</dcterms:modified>
</cp:coreProperties>
</file>